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186-088\Desktop\"/>
    </mc:Choice>
  </mc:AlternateContent>
  <xr:revisionPtr revIDLastSave="0" documentId="13_ncr:1_{68636B1C-B1E2-43C7-A8C7-C7C564D8CB2F}" xr6:coauthVersionLast="47" xr6:coauthVersionMax="47" xr10:uidLastSave="{00000000-0000-0000-0000-000000000000}"/>
  <bookViews>
    <workbookView xWindow="1740" yWindow="45" windowWidth="20220" windowHeight="15465" xr2:uid="{00000000-000D-0000-FFFF-FFFF00000000}"/>
  </bookViews>
  <sheets>
    <sheet name="生活費チェックツール" sheetId="7" r:id="rId1"/>
    <sheet name="勤労" sheetId="4" r:id="rId2"/>
  </sheets>
  <definedNames>
    <definedName name="_xlnm.Print_Area" localSheetId="1">勤労!$G$5:$AD$22</definedName>
    <definedName name="_xlnm.Print_Titles" localSheetId="1">勤労!$G:$J,勤労!$5:$7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  <c r="F11" i="7"/>
  <c r="H11" i="7" s="1"/>
  <c r="I11" i="7" s="1"/>
  <c r="F10" i="7"/>
  <c r="H10" i="7" s="1"/>
  <c r="I10" i="7" s="1"/>
  <c r="F9" i="7"/>
  <c r="H9" i="7" s="1"/>
  <c r="I9" i="7" s="1"/>
  <c r="F8" i="7"/>
  <c r="H8" i="7" s="1"/>
  <c r="I8" i="7" s="1"/>
  <c r="F7" i="7"/>
  <c r="H7" i="7" s="1"/>
  <c r="I7" i="7" s="1"/>
  <c r="AB25" i="4"/>
  <c r="AC25" i="4"/>
  <c r="AB26" i="4"/>
  <c r="AC26" i="4"/>
  <c r="AC30" i="4" s="1"/>
  <c r="AB27" i="4"/>
  <c r="AC27" i="4"/>
  <c r="AB28" i="4"/>
  <c r="AC28" i="4"/>
  <c r="AB29" i="4"/>
  <c r="AC29" i="4"/>
  <c r="AB30" i="4"/>
  <c r="T25" i="4"/>
  <c r="U25" i="4"/>
  <c r="V25" i="4"/>
  <c r="W25" i="4"/>
  <c r="X25" i="4"/>
  <c r="Y25" i="4"/>
  <c r="Z25" i="4"/>
  <c r="AA25" i="4"/>
  <c r="T26" i="4"/>
  <c r="U26" i="4"/>
  <c r="V26" i="4"/>
  <c r="W26" i="4"/>
  <c r="X26" i="4"/>
  <c r="Y26" i="4"/>
  <c r="Z26" i="4"/>
  <c r="AA26" i="4"/>
  <c r="T27" i="4"/>
  <c r="U27" i="4"/>
  <c r="V27" i="4"/>
  <c r="W27" i="4"/>
  <c r="X27" i="4"/>
  <c r="Y27" i="4"/>
  <c r="Z27" i="4"/>
  <c r="AA27" i="4"/>
  <c r="T28" i="4"/>
  <c r="U28" i="4"/>
  <c r="V28" i="4"/>
  <c r="W28" i="4"/>
  <c r="X28" i="4"/>
  <c r="Y28" i="4"/>
  <c r="Z28" i="4"/>
  <c r="AA28" i="4"/>
  <c r="T29" i="4"/>
  <c r="U29" i="4"/>
  <c r="V29" i="4"/>
  <c r="W29" i="4"/>
  <c r="W30" i="4" s="1"/>
  <c r="X29" i="4"/>
  <c r="Y29" i="4"/>
  <c r="Y30" i="4" s="1"/>
  <c r="Z29" i="4"/>
  <c r="AA29" i="4"/>
  <c r="AA30" i="4" s="1"/>
  <c r="T30" i="4"/>
  <c r="U30" i="4"/>
  <c r="V30" i="4"/>
  <c r="X30" i="4"/>
  <c r="Z30" i="4"/>
  <c r="M25" i="4"/>
  <c r="N25" i="4"/>
  <c r="O25" i="4"/>
  <c r="P25" i="4"/>
  <c r="P30" i="4" s="1"/>
  <c r="Q25" i="4"/>
  <c r="R25" i="4"/>
  <c r="S25" i="4"/>
  <c r="M26" i="4"/>
  <c r="N26" i="4"/>
  <c r="O26" i="4"/>
  <c r="P26" i="4"/>
  <c r="Q26" i="4"/>
  <c r="R26" i="4"/>
  <c r="S26" i="4"/>
  <c r="M27" i="4"/>
  <c r="N27" i="4"/>
  <c r="N30" i="4" s="1"/>
  <c r="O27" i="4"/>
  <c r="P27" i="4"/>
  <c r="Q27" i="4"/>
  <c r="R27" i="4"/>
  <c r="R30" i="4" s="1"/>
  <c r="S27" i="4"/>
  <c r="M28" i="4"/>
  <c r="N28" i="4"/>
  <c r="O28" i="4"/>
  <c r="O30" i="4" s="1"/>
  <c r="P28" i="4"/>
  <c r="Q28" i="4"/>
  <c r="R28" i="4"/>
  <c r="S28" i="4"/>
  <c r="S30" i="4" s="1"/>
  <c r="M29" i="4"/>
  <c r="N29" i="4"/>
  <c r="O29" i="4"/>
  <c r="P29" i="4"/>
  <c r="Q29" i="4"/>
  <c r="R29" i="4"/>
  <c r="S29" i="4"/>
  <c r="M30" i="4"/>
  <c r="Q30" i="4"/>
  <c r="L30" i="4"/>
  <c r="L29" i="4"/>
  <c r="L28" i="4"/>
  <c r="L27" i="4"/>
  <c r="L26" i="4"/>
  <c r="L25" i="4"/>
  <c r="K29" i="4"/>
  <c r="K28" i="4"/>
  <c r="K27" i="4"/>
  <c r="K26" i="4"/>
  <c r="K25" i="4"/>
  <c r="K23" i="4"/>
  <c r="K22" i="4"/>
  <c r="H12" i="7" l="1"/>
  <c r="F12" i="7"/>
  <c r="K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SS186-088</author>
  </authors>
  <commentList>
    <comment ref="C4" authorId="0" shapeId="0" xr:uid="{E268CB7C-0C93-4AF0-ABEC-F8E27F0C28B6}">
      <text>
        <r>
          <rPr>
            <sz val="9"/>
            <color indexed="81"/>
            <rFont val="MS P ゴシック"/>
            <family val="3"/>
            <charset val="128"/>
          </rPr>
          <t>世帯の税込年収
プルダウンで選択</t>
        </r>
      </text>
    </comment>
    <comment ref="F8" authorId="0" shapeId="0" xr:uid="{FC121815-79DA-44E0-9129-F2D4AE2A251F}">
      <text>
        <r>
          <rPr>
            <sz val="9"/>
            <color indexed="81"/>
            <rFont val="MS P ゴシック"/>
            <family val="3"/>
            <charset val="128"/>
          </rPr>
          <t>持家で住宅ローンを払っていない割合が高いため住宅費は総じて低めに見える</t>
        </r>
      </text>
    </comment>
  </commentList>
</comments>
</file>

<file path=xl/sharedStrings.xml><?xml version="1.0" encoding="utf-8"?>
<sst xmlns="http://schemas.openxmlformats.org/spreadsheetml/2006/main" count="156" uniqueCount="84">
  <si>
    <t>統計名：</t>
  </si>
  <si>
    <t>家計調査 家計収支編</t>
    <phoneticPr fontId="1"/>
  </si>
  <si>
    <t>統計表番号：</t>
  </si>
  <si>
    <t>第２－３表</t>
    <phoneticPr fontId="3"/>
  </si>
  <si>
    <t>表題：</t>
  </si>
  <si>
    <t>分類コード</t>
    <rPh sb="0" eb="2">
      <t>ブンルイ</t>
    </rPh>
    <phoneticPr fontId="1"/>
  </si>
  <si>
    <t>用途分類</t>
    <rPh sb="0" eb="2">
      <t>ヨウト</t>
    </rPh>
    <rPh sb="2" eb="4">
      <t>ブンルイ</t>
    </rPh>
    <phoneticPr fontId="1"/>
  </si>
  <si>
    <t>900～1,000万円</t>
    <phoneticPr fontId="3"/>
  </si>
  <si>
    <t>1,000～1,250万円</t>
    <phoneticPr fontId="3"/>
  </si>
  <si>
    <t>1,250～1,500万円</t>
    <phoneticPr fontId="3"/>
  </si>
  <si>
    <t>00000</t>
  </si>
  <si>
    <t>消費支出</t>
  </si>
  <si>
    <t>食料</t>
  </si>
  <si>
    <t>2</t>
  </si>
  <si>
    <t>住居</t>
  </si>
  <si>
    <t>3</t>
  </si>
  <si>
    <t>光熱・水道</t>
  </si>
  <si>
    <t>4</t>
  </si>
  <si>
    <t>家具・家事用品</t>
  </si>
  <si>
    <t>5</t>
  </si>
  <si>
    <t>被服及び履物</t>
  </si>
  <si>
    <t>6</t>
  </si>
  <si>
    <t>保健医療</t>
  </si>
  <si>
    <t>7.1</t>
  </si>
  <si>
    <t>交通</t>
  </si>
  <si>
    <t>7.2</t>
  </si>
  <si>
    <t>自動車等関係費</t>
  </si>
  <si>
    <t>7.3</t>
  </si>
  <si>
    <t>通信</t>
  </si>
  <si>
    <t>8</t>
  </si>
  <si>
    <t>教育</t>
  </si>
  <si>
    <t>9</t>
  </si>
  <si>
    <t>教養娯楽</t>
  </si>
  <si>
    <t>10</t>
  </si>
  <si>
    <t>2022年9月</t>
    <phoneticPr fontId="1"/>
  </si>
  <si>
    <t xml:space="preserve">202209A     </t>
  </si>
  <si>
    <t xml:space="preserve">            </t>
  </si>
  <si>
    <t>01</t>
  </si>
  <si>
    <t>年間収入階級別１世帯当たり１か月間の収入と支出</t>
    <phoneticPr fontId="4"/>
  </si>
  <si>
    <t>二人以上の世帯のうち勤労者世帯</t>
    <phoneticPr fontId="1"/>
  </si>
  <si>
    <t>平均</t>
    <phoneticPr fontId="3"/>
  </si>
  <si>
    <t>200万円未満</t>
    <rPh sb="3" eb="4">
      <t>マン</t>
    </rPh>
    <rPh sb="4" eb="5">
      <t>エン</t>
    </rPh>
    <rPh sb="5" eb="7">
      <t>ミマン</t>
    </rPh>
    <phoneticPr fontId="3"/>
  </si>
  <si>
    <t>200～250万円</t>
    <rPh sb="7" eb="9">
      <t>マンエン</t>
    </rPh>
    <phoneticPr fontId="4"/>
  </si>
  <si>
    <t>250～300万円</t>
    <phoneticPr fontId="4"/>
  </si>
  <si>
    <t>300～350万円</t>
    <phoneticPr fontId="4"/>
  </si>
  <si>
    <t>350～400万円</t>
    <phoneticPr fontId="4"/>
  </si>
  <si>
    <t>400～450万円</t>
    <phoneticPr fontId="4"/>
  </si>
  <si>
    <t>450～500万円</t>
    <phoneticPr fontId="4"/>
  </si>
  <si>
    <t>500～550万円</t>
    <phoneticPr fontId="4"/>
  </si>
  <si>
    <t>550～600万円</t>
    <phoneticPr fontId="4"/>
  </si>
  <si>
    <t>600～650万円</t>
    <phoneticPr fontId="4"/>
  </si>
  <si>
    <t>650～700万円</t>
    <phoneticPr fontId="4"/>
  </si>
  <si>
    <t>700～750万円</t>
    <phoneticPr fontId="4"/>
  </si>
  <si>
    <t>750～800万円</t>
    <phoneticPr fontId="4"/>
  </si>
  <si>
    <t>800～900万円</t>
    <phoneticPr fontId="4"/>
  </si>
  <si>
    <t>1,500万円以上</t>
    <rPh sb="5" eb="7">
      <t>マンエン</t>
    </rPh>
    <rPh sb="7" eb="9">
      <t>イジョウ</t>
    </rPh>
    <phoneticPr fontId="3"/>
  </si>
  <si>
    <t>20316</t>
  </si>
  <si>
    <t>保険料</t>
  </si>
  <si>
    <t>基本生活費</t>
    <rPh sb="0" eb="2">
      <t>キホン</t>
    </rPh>
    <rPh sb="2" eb="5">
      <t>セイカツヒ</t>
    </rPh>
    <phoneticPr fontId="1"/>
  </si>
  <si>
    <t>住宅費</t>
    <rPh sb="0" eb="3">
      <t>ジュウタクヒ</t>
    </rPh>
    <phoneticPr fontId="1"/>
  </si>
  <si>
    <t>自動車費</t>
    <rPh sb="0" eb="3">
      <t>ジドウシャ</t>
    </rPh>
    <rPh sb="3" eb="4">
      <t>ヒ</t>
    </rPh>
    <phoneticPr fontId="1"/>
  </si>
  <si>
    <t>教育費</t>
    <rPh sb="0" eb="3">
      <t>キョウイクヒ</t>
    </rPh>
    <phoneticPr fontId="1"/>
  </si>
  <si>
    <t>保険料</t>
    <rPh sb="0" eb="3">
      <t>p</t>
    </rPh>
    <phoneticPr fontId="1"/>
  </si>
  <si>
    <t>その他の消費支出（こづかい等）</t>
    <rPh sb="13" eb="14">
      <t>トウ</t>
    </rPh>
    <phoneticPr fontId="1"/>
  </si>
  <si>
    <t>区分</t>
    <rPh sb="0" eb="2">
      <t>クブン</t>
    </rPh>
    <phoneticPr fontId="1"/>
  </si>
  <si>
    <t>月合計</t>
    <rPh sb="0" eb="1">
      <t>ツキ</t>
    </rPh>
    <rPh sb="1" eb="3">
      <t>ゴウケイ</t>
    </rPh>
    <phoneticPr fontId="1"/>
  </si>
  <si>
    <t>年合計</t>
    <rPh sb="0" eb="1">
      <t>ネン</t>
    </rPh>
    <rPh sb="1" eb="3">
      <t>ゴウケイ</t>
    </rPh>
    <phoneticPr fontId="1"/>
  </si>
  <si>
    <t>生活費チェックツール（2022ver.）</t>
    <rPh sb="0" eb="3">
      <t>セイカツヒ</t>
    </rPh>
    <phoneticPr fontId="1"/>
  </si>
  <si>
    <t>主な費目</t>
    <rPh sb="0" eb="1">
      <t>オモ</t>
    </rPh>
    <rPh sb="2" eb="4">
      <t>ヒモク</t>
    </rPh>
    <phoneticPr fontId="1"/>
  </si>
  <si>
    <t>％</t>
    <phoneticPr fontId="1"/>
  </si>
  <si>
    <t>食料、水道・光熱、家具家電、被服、医療、交通（自動車除く）、通信、教養娯楽、その他こづかい等</t>
    <phoneticPr fontId="1"/>
  </si>
  <si>
    <t>550～600万円</t>
  </si>
  <si>
    <t>（年間）</t>
    <rPh sb="1" eb="3">
      <t>ネンカン</t>
    </rPh>
    <phoneticPr fontId="1"/>
  </si>
  <si>
    <t>a.
平均値</t>
    <rPh sb="3" eb="6">
      <t>ヘイキンチ</t>
    </rPh>
    <phoneticPr fontId="1"/>
  </si>
  <si>
    <t>b.
我が家の支出</t>
    <rPh sb="3" eb="4">
      <t>ワ</t>
    </rPh>
    <rPh sb="5" eb="6">
      <t>ヤ</t>
    </rPh>
    <rPh sb="7" eb="9">
      <t>シシュツ</t>
    </rPh>
    <phoneticPr fontId="1"/>
  </si>
  <si>
    <t>b-a
差額</t>
    <rPh sb="4" eb="6">
      <t>サガク</t>
    </rPh>
    <phoneticPr fontId="1"/>
  </si>
  <si>
    <t>＊所得税、住民税、社会保険料は別です。</t>
    <rPh sb="1" eb="4">
      <t>ショトクゼイ</t>
    </rPh>
    <rPh sb="5" eb="8">
      <t>ジュウミンゼイ</t>
    </rPh>
    <rPh sb="9" eb="14">
      <t>シャカイホケンリョウ</t>
    </rPh>
    <rPh sb="15" eb="16">
      <t>ベツ</t>
    </rPh>
    <phoneticPr fontId="1"/>
  </si>
  <si>
    <t>＊貯蓄も別です。</t>
    <rPh sb="1" eb="3">
      <t>チョチク</t>
    </rPh>
    <rPh sb="4" eb="5">
      <t>ベツ</t>
    </rPh>
    <phoneticPr fontId="1"/>
  </si>
  <si>
    <t>子供の教育費</t>
    <rPh sb="0" eb="2">
      <t>コドモ</t>
    </rPh>
    <rPh sb="3" eb="6">
      <t>キョウイクヒ</t>
    </rPh>
    <phoneticPr fontId="1"/>
  </si>
  <si>
    <t>生命保険料、損害保険料</t>
    <rPh sb="0" eb="2">
      <t>セイメイ</t>
    </rPh>
    <rPh sb="2" eb="5">
      <t>p</t>
    </rPh>
    <rPh sb="6" eb="8">
      <t>ソンガイ</t>
    </rPh>
    <rPh sb="8" eb="11">
      <t>p</t>
    </rPh>
    <phoneticPr fontId="1"/>
  </si>
  <si>
    <t>自動車購入費、維持費の平均</t>
    <rPh sb="0" eb="3">
      <t>ジドウシャ</t>
    </rPh>
    <rPh sb="3" eb="6">
      <t>コウニュウヒ</t>
    </rPh>
    <rPh sb="7" eb="10">
      <t>イジヒ</t>
    </rPh>
    <rPh sb="11" eb="13">
      <t>ヘイキン</t>
    </rPh>
    <phoneticPr fontId="1"/>
  </si>
  <si>
    <t>*上記掲載データより作成</t>
    <rPh sb="1" eb="3">
      <t>ジョウキ</t>
    </rPh>
    <rPh sb="3" eb="5">
      <t>ケイサイ</t>
    </rPh>
    <rPh sb="10" eb="12">
      <t>サクセイ</t>
    </rPh>
    <phoneticPr fontId="1"/>
  </si>
  <si>
    <t>総務省&gt;家計調査&gt;家計調査（家計収支編）&gt;調査結果&gt;4.詳細結果表&gt;二人以上の世帯（2000年から掲載）&gt;＊月&gt;2-3年間収入階級別二人以上の世帯・勤労者世帯（2022.9）</t>
    <rPh sb="0" eb="3">
      <t>ソウムショウ</t>
    </rPh>
    <phoneticPr fontId="1"/>
  </si>
  <si>
    <t>←この色のセルに入力ください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</si>
</sst>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&quot;万&quot;&quot;円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標準明朝"/>
      <family val="1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4" borderId="0" xfId="0" applyNumberFormat="1" applyFont="1" applyFill="1" applyAlignment="1">
      <alignment vertical="center"/>
    </xf>
    <xf numFmtId="0" fontId="5" fillId="4" borderId="0" xfId="1" applyFont="1" applyFill="1" applyAlignment="1">
      <alignment vertical="center"/>
    </xf>
    <xf numFmtId="49" fontId="5" fillId="4" borderId="0" xfId="1" applyNumberFormat="1" applyFont="1" applyFill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49" fontId="5" fillId="5" borderId="0" xfId="0" applyNumberFormat="1" applyFont="1" applyFill="1" applyAlignment="1">
      <alignment vertical="center"/>
    </xf>
    <xf numFmtId="0" fontId="5" fillId="5" borderId="0" xfId="1" applyFont="1" applyFill="1" applyAlignment="1">
      <alignment vertical="center"/>
    </xf>
    <xf numFmtId="49" fontId="5" fillId="5" borderId="0" xfId="1" applyNumberFormat="1" applyFont="1" applyFill="1" applyAlignment="1">
      <alignment horizontal="left" vertical="center"/>
    </xf>
    <xf numFmtId="3" fontId="5" fillId="5" borderId="4" xfId="0" applyNumberFormat="1" applyFont="1" applyFill="1" applyBorder="1" applyAlignment="1">
      <alignment vertical="center"/>
    </xf>
    <xf numFmtId="3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49" fontId="5" fillId="5" borderId="0" xfId="1" applyNumberFormat="1" applyFont="1" applyFill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182" fontId="5" fillId="0" borderId="0" xfId="0" applyNumberFormat="1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2" xfId="0" applyFont="1" applyBorder="1" applyAlignment="1">
      <alignment vertical="center"/>
    </xf>
    <xf numFmtId="182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7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2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82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9" fontId="6" fillId="0" borderId="2" xfId="3" applyFont="1" applyBorder="1" applyAlignment="1">
      <alignment vertical="center"/>
    </xf>
    <xf numFmtId="0" fontId="6" fillId="8" borderId="2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182" fontId="6" fillId="7" borderId="2" xfId="0" applyNumberFormat="1" applyFont="1" applyFill="1" applyBorder="1" applyAlignment="1" applyProtection="1">
      <alignment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EEF4-AFDE-4CC0-8ABA-EA8188D67673}">
  <dimension ref="B2:I17"/>
  <sheetViews>
    <sheetView tabSelected="1" workbookViewId="0">
      <selection activeCell="G23" sqref="G23"/>
    </sheetView>
  </sheetViews>
  <sheetFormatPr defaultRowHeight="14.25"/>
  <cols>
    <col min="1" max="1" width="3.125" style="34" customWidth="1"/>
    <col min="2" max="2" width="4" style="34" customWidth="1"/>
    <col min="3" max="3" width="4.5" style="34" customWidth="1"/>
    <col min="4" max="4" width="12.25" style="34" customWidth="1"/>
    <col min="5" max="5" width="38.375" style="34" customWidth="1"/>
    <col min="6" max="7" width="12.125" style="34" customWidth="1"/>
    <col min="8" max="8" width="9.25" style="34" customWidth="1"/>
    <col min="9" max="16384" width="9" style="34"/>
  </cols>
  <sheetData>
    <row r="2" spans="2:9" ht="16.5">
      <c r="B2" s="42" t="s">
        <v>67</v>
      </c>
      <c r="F2" s="35"/>
      <c r="G2" s="34" t="s">
        <v>83</v>
      </c>
    </row>
    <row r="3" spans="2:9" ht="15" thickBot="1"/>
    <row r="4" spans="2:9" ht="32.25" customHeight="1" thickBot="1">
      <c r="C4" s="49" t="s">
        <v>71</v>
      </c>
      <c r="D4" s="50"/>
      <c r="E4" s="51"/>
    </row>
    <row r="5" spans="2:9">
      <c r="E5" s="36"/>
      <c r="G5" s="41" t="s">
        <v>72</v>
      </c>
    </row>
    <row r="6" spans="2:9" ht="33.75" customHeight="1">
      <c r="C6" s="45" t="s">
        <v>64</v>
      </c>
      <c r="D6" s="45"/>
      <c r="E6" s="46" t="s">
        <v>68</v>
      </c>
      <c r="F6" s="48" t="s">
        <v>73</v>
      </c>
      <c r="G6" s="48" t="s">
        <v>74</v>
      </c>
      <c r="H6" s="48" t="s">
        <v>75</v>
      </c>
      <c r="I6" s="46" t="s">
        <v>69</v>
      </c>
    </row>
    <row r="7" spans="2:9" ht="33.75" customHeight="1">
      <c r="C7" s="43">
        <v>1</v>
      </c>
      <c r="D7" s="44" t="s">
        <v>58</v>
      </c>
      <c r="E7" s="39" t="s">
        <v>70</v>
      </c>
      <c r="F7" s="40">
        <f>HLOOKUP(C$4,勤労!K$7:AC$29,19,0)</f>
        <v>248.47319999999999</v>
      </c>
      <c r="G7" s="52">
        <v>240</v>
      </c>
      <c r="H7" s="40">
        <f>G7-F7</f>
        <v>-8.4731999999999914</v>
      </c>
      <c r="I7" s="47">
        <f>H7/F7</f>
        <v>-3.4101062005882289E-2</v>
      </c>
    </row>
    <row r="8" spans="2:9" ht="33.75" customHeight="1">
      <c r="C8" s="43">
        <v>2</v>
      </c>
      <c r="D8" s="44" t="s">
        <v>59</v>
      </c>
      <c r="E8" s="38"/>
      <c r="F8" s="40">
        <f>HLOOKUP(C$4,勤労!K$7:AC$29,20,0)</f>
        <v>13.536</v>
      </c>
      <c r="G8" s="52">
        <v>100</v>
      </c>
      <c r="H8" s="40">
        <f t="shared" ref="H8:H11" si="0">G8-F8</f>
        <v>86.463999999999999</v>
      </c>
      <c r="I8" s="47">
        <f t="shared" ref="I8:I11" si="1">H8/F8</f>
        <v>6.3877068557919623</v>
      </c>
    </row>
    <row r="9" spans="2:9" ht="33.75" customHeight="1">
      <c r="C9" s="43">
        <v>3</v>
      </c>
      <c r="D9" s="44" t="s">
        <v>61</v>
      </c>
      <c r="E9" s="38" t="s">
        <v>78</v>
      </c>
      <c r="F9" s="40">
        <f>HLOOKUP(C$4,勤労!K$7:AC$29,21,0)</f>
        <v>13.1736</v>
      </c>
      <c r="G9" s="52">
        <v>20</v>
      </c>
      <c r="H9" s="40">
        <f t="shared" si="0"/>
        <v>6.8263999999999996</v>
      </c>
      <c r="I9" s="47">
        <f t="shared" si="1"/>
        <v>0.51818789093338191</v>
      </c>
    </row>
    <row r="10" spans="2:9" ht="33.75" customHeight="1">
      <c r="C10" s="43">
        <v>4</v>
      </c>
      <c r="D10" s="44" t="s">
        <v>62</v>
      </c>
      <c r="E10" s="38" t="s">
        <v>79</v>
      </c>
      <c r="F10" s="40">
        <f>HLOOKUP(C$4,勤労!K$7:AC$29,22,0)</f>
        <v>19.339200000000002</v>
      </c>
      <c r="G10" s="52">
        <v>20</v>
      </c>
      <c r="H10" s="40">
        <f t="shared" si="0"/>
        <v>0.66079999999999828</v>
      </c>
      <c r="I10" s="47">
        <f t="shared" si="1"/>
        <v>3.4168941838338622E-2</v>
      </c>
    </row>
    <row r="11" spans="2:9" ht="33.75" customHeight="1">
      <c r="C11" s="43">
        <v>5</v>
      </c>
      <c r="D11" s="44" t="s">
        <v>60</v>
      </c>
      <c r="E11" s="38" t="s">
        <v>80</v>
      </c>
      <c r="F11" s="40">
        <f>HLOOKUP(C$4,勤労!K$7:AC$29,23,0)</f>
        <v>36.574800000000003</v>
      </c>
      <c r="G11" s="52">
        <v>15</v>
      </c>
      <c r="H11" s="40">
        <f t="shared" si="0"/>
        <v>-21.574800000000003</v>
      </c>
      <c r="I11" s="47">
        <f t="shared" si="1"/>
        <v>-0.58988155779389095</v>
      </c>
    </row>
    <row r="12" spans="2:9" ht="33.75" customHeight="1">
      <c r="F12" s="37">
        <f>SUM(F7:F11)</f>
        <v>331.09679999999997</v>
      </c>
      <c r="G12" s="37">
        <f>SUM(G7:G11)</f>
        <v>395</v>
      </c>
      <c r="H12" s="37">
        <f>SUM(H7:H11)</f>
        <v>63.903200000000005</v>
      </c>
    </row>
    <row r="13" spans="2:9">
      <c r="C13" s="34" t="s">
        <v>76</v>
      </c>
    </row>
    <row r="14" spans="2:9">
      <c r="C14" s="34" t="s">
        <v>77</v>
      </c>
    </row>
    <row r="16" spans="2:9">
      <c r="C16" s="34" t="s">
        <v>82</v>
      </c>
    </row>
    <row r="17" spans="3:3">
      <c r="C17" s="34" t="s">
        <v>81</v>
      </c>
    </row>
  </sheetData>
  <sheetProtection algorithmName="SHA-512" hashValue="/dO9jVd2TD2LSdGglct/IihChud/i48Mrj44Ir2SXpatQj9P5U4zScBIseWB0rCUfdMcDy8h7JOtkIP4Qff/pw==" saltValue="YbIu7Qa3oJLzjOCOmJhfbg==" spinCount="100000" sheet="1" objects="1" scenarios="1"/>
  <mergeCells count="2">
    <mergeCell ref="C6:D6"/>
    <mergeCell ref="C4:E4"/>
  </mergeCells>
  <phoneticPr fontId="1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5268EB-D4B6-4FA0-A086-34B3ED571A9F}">
          <x14:formula1>
            <xm:f>勤労!$K$7:$AC$7</xm:f>
          </x14:formula1>
          <xm:sqref>E5 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340A-B121-4E70-AA1B-5E0A6EBB42B5}">
  <dimension ref="A2:AC30"/>
  <sheetViews>
    <sheetView zoomScaleNormal="100" workbookViewId="0">
      <pane xSplit="10" ySplit="7" topLeftCell="K8" activePane="bottomRight" state="frozen"/>
      <selection pane="topRight" activeCell="J1" sqref="J1"/>
      <selection pane="bottomLeft" activeCell="A13" sqref="A13"/>
      <selection pane="bottomRight" activeCell="K3" sqref="K3"/>
    </sheetView>
  </sheetViews>
  <sheetFormatPr defaultColWidth="9" defaultRowHeight="14.25" customHeight="1"/>
  <cols>
    <col min="1" max="5" width="0" style="5" hidden="1" customWidth="1"/>
    <col min="6" max="6" width="2.125" style="6" hidden="1" customWidth="1"/>
    <col min="7" max="7" width="4.75" style="11" customWidth="1"/>
    <col min="8" max="8" width="12.625" style="24" customWidth="1"/>
    <col min="9" max="9" width="8.375" style="6" customWidth="1"/>
    <col min="10" max="10" width="20.25" style="6" customWidth="1"/>
    <col min="11" max="26" width="10.625" style="6" customWidth="1"/>
    <col min="27" max="29" width="12.375" style="6" customWidth="1"/>
    <col min="30" max="30" width="2.625" style="6" customWidth="1"/>
    <col min="31" max="16384" width="9" style="6"/>
  </cols>
  <sheetData>
    <row r="2" spans="1:29" ht="14.25" customHeight="1">
      <c r="F2" s="8"/>
      <c r="G2" s="6" t="s">
        <v>0</v>
      </c>
      <c r="I2" s="6" t="s">
        <v>1</v>
      </c>
    </row>
    <row r="3" spans="1:29" ht="14.25" customHeight="1">
      <c r="F3" s="8"/>
      <c r="G3" s="6" t="s">
        <v>2</v>
      </c>
      <c r="I3" s="6" t="s">
        <v>3</v>
      </c>
    </row>
    <row r="4" spans="1:29" ht="14.25" customHeight="1">
      <c r="F4" s="8"/>
      <c r="G4" s="6" t="s">
        <v>4</v>
      </c>
      <c r="I4" s="6" t="s">
        <v>38</v>
      </c>
    </row>
    <row r="5" spans="1:29" ht="14.25" customHeight="1">
      <c r="F5" s="8"/>
      <c r="G5" s="9" t="s">
        <v>34</v>
      </c>
    </row>
    <row r="6" spans="1:29" ht="14.25" customHeight="1">
      <c r="F6" s="8"/>
      <c r="G6" s="6" t="s">
        <v>39</v>
      </c>
      <c r="AC6" s="10"/>
    </row>
    <row r="7" spans="1:29" ht="21" customHeight="1">
      <c r="F7" s="8"/>
      <c r="G7" s="26" t="s">
        <v>64</v>
      </c>
      <c r="H7" s="27"/>
      <c r="I7" s="1" t="s">
        <v>5</v>
      </c>
      <c r="J7" s="1" t="s">
        <v>6</v>
      </c>
      <c r="K7" s="1" t="s">
        <v>40</v>
      </c>
      <c r="L7" s="2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  <c r="S7" s="3" t="s">
        <v>48</v>
      </c>
      <c r="T7" s="3" t="s">
        <v>49</v>
      </c>
      <c r="U7" s="3" t="s">
        <v>50</v>
      </c>
      <c r="V7" s="3" t="s">
        <v>51</v>
      </c>
      <c r="W7" s="3" t="s">
        <v>52</v>
      </c>
      <c r="X7" s="3" t="s">
        <v>53</v>
      </c>
      <c r="Y7" s="3" t="s">
        <v>54</v>
      </c>
      <c r="Z7" s="3" t="s">
        <v>7</v>
      </c>
      <c r="AA7" s="3" t="s">
        <v>8</v>
      </c>
      <c r="AB7" s="3" t="s">
        <v>9</v>
      </c>
      <c r="AC7" s="4" t="s">
        <v>55</v>
      </c>
    </row>
    <row r="8" spans="1:29" s="17" customFormat="1" ht="14.25" customHeight="1">
      <c r="A8" s="12" t="s">
        <v>56</v>
      </c>
      <c r="B8" s="12" t="s">
        <v>35</v>
      </c>
      <c r="C8" s="12" t="s">
        <v>36</v>
      </c>
      <c r="D8" s="12" t="s">
        <v>37</v>
      </c>
      <c r="E8" s="12"/>
      <c r="F8" s="13">
        <v>56</v>
      </c>
      <c r="G8" s="28"/>
      <c r="H8" s="29"/>
      <c r="I8" s="14" t="s">
        <v>10</v>
      </c>
      <c r="J8" s="13" t="s">
        <v>11</v>
      </c>
      <c r="K8" s="15">
        <v>313989</v>
      </c>
      <c r="L8" s="16">
        <v>182136</v>
      </c>
      <c r="M8" s="16">
        <v>184405</v>
      </c>
      <c r="N8" s="16">
        <v>212521</v>
      </c>
      <c r="O8" s="16">
        <v>220139</v>
      </c>
      <c r="P8" s="16">
        <v>189404</v>
      </c>
      <c r="Q8" s="16">
        <v>208953</v>
      </c>
      <c r="R8" s="16">
        <v>215328</v>
      </c>
      <c r="S8" s="16">
        <v>238209</v>
      </c>
      <c r="T8" s="16">
        <v>259798</v>
      </c>
      <c r="U8" s="16">
        <v>280397</v>
      </c>
      <c r="V8" s="16">
        <v>283989</v>
      </c>
      <c r="W8" s="16">
        <v>306270</v>
      </c>
      <c r="X8" s="16">
        <v>302088</v>
      </c>
      <c r="Y8" s="16">
        <v>343396</v>
      </c>
      <c r="Z8" s="16">
        <v>335386</v>
      </c>
      <c r="AA8" s="16">
        <v>418483</v>
      </c>
      <c r="AB8" s="16">
        <v>449081</v>
      </c>
      <c r="AC8" s="16">
        <v>596429</v>
      </c>
    </row>
    <row r="9" spans="1:29" s="23" customFormat="1" ht="14.25" customHeight="1">
      <c r="A9" s="18" t="s">
        <v>56</v>
      </c>
      <c r="B9" s="18" t="s">
        <v>35</v>
      </c>
      <c r="C9" s="18" t="s">
        <v>36</v>
      </c>
      <c r="D9" s="18" t="s">
        <v>37</v>
      </c>
      <c r="E9" s="18"/>
      <c r="F9" s="19">
        <v>57</v>
      </c>
      <c r="G9" s="28">
        <v>1</v>
      </c>
      <c r="H9" s="29" t="s">
        <v>58</v>
      </c>
      <c r="I9" s="20">
        <v>1</v>
      </c>
      <c r="J9" s="19" t="s">
        <v>12</v>
      </c>
      <c r="K9" s="21">
        <v>79937</v>
      </c>
      <c r="L9" s="22">
        <v>53171</v>
      </c>
      <c r="M9" s="22">
        <v>54684</v>
      </c>
      <c r="N9" s="22">
        <v>57825</v>
      </c>
      <c r="O9" s="22">
        <v>60002</v>
      </c>
      <c r="P9" s="22">
        <v>61221</v>
      </c>
      <c r="Q9" s="22">
        <v>65762</v>
      </c>
      <c r="R9" s="22">
        <v>66813</v>
      </c>
      <c r="S9" s="22">
        <v>69137</v>
      </c>
      <c r="T9" s="22">
        <v>73402</v>
      </c>
      <c r="U9" s="22">
        <v>70460</v>
      </c>
      <c r="V9" s="22">
        <v>74285</v>
      </c>
      <c r="W9" s="22">
        <v>78296</v>
      </c>
      <c r="X9" s="22">
        <v>84680</v>
      </c>
      <c r="Y9" s="22">
        <v>88693</v>
      </c>
      <c r="Z9" s="22">
        <v>85690</v>
      </c>
      <c r="AA9" s="22">
        <v>94338</v>
      </c>
      <c r="AB9" s="22">
        <v>98240</v>
      </c>
      <c r="AC9" s="22">
        <v>116624</v>
      </c>
    </row>
    <row r="10" spans="1:29" s="23" customFormat="1" ht="14.25" customHeight="1">
      <c r="A10" s="18" t="s">
        <v>56</v>
      </c>
      <c r="B10" s="18" t="s">
        <v>35</v>
      </c>
      <c r="C10" s="18" t="s">
        <v>36</v>
      </c>
      <c r="D10" s="18" t="s">
        <v>37</v>
      </c>
      <c r="E10" s="18"/>
      <c r="F10" s="19">
        <v>98</v>
      </c>
      <c r="G10" s="28">
        <v>2</v>
      </c>
      <c r="H10" s="29" t="s">
        <v>59</v>
      </c>
      <c r="I10" s="20" t="s">
        <v>13</v>
      </c>
      <c r="J10" s="19" t="s">
        <v>14</v>
      </c>
      <c r="K10" s="21">
        <v>17412</v>
      </c>
      <c r="L10" s="22">
        <v>20078</v>
      </c>
      <c r="M10" s="22">
        <v>41221</v>
      </c>
      <c r="N10" s="22">
        <v>21672</v>
      </c>
      <c r="O10" s="22">
        <v>32315</v>
      </c>
      <c r="P10" s="22">
        <v>16676</v>
      </c>
      <c r="Q10" s="22">
        <v>10629</v>
      </c>
      <c r="R10" s="22">
        <v>14356</v>
      </c>
      <c r="S10" s="22">
        <v>15691</v>
      </c>
      <c r="T10" s="22">
        <v>11280</v>
      </c>
      <c r="U10" s="22">
        <v>18906</v>
      </c>
      <c r="V10" s="22">
        <v>12906</v>
      </c>
      <c r="W10" s="22">
        <v>24244</v>
      </c>
      <c r="X10" s="22">
        <v>12212</v>
      </c>
      <c r="Y10" s="22">
        <v>18117</v>
      </c>
      <c r="Z10" s="22">
        <v>19196</v>
      </c>
      <c r="AA10" s="22">
        <v>15675</v>
      </c>
      <c r="AB10" s="22">
        <v>21364</v>
      </c>
      <c r="AC10" s="22">
        <v>20167</v>
      </c>
    </row>
    <row r="11" spans="1:29" s="23" customFormat="1" ht="14.25" customHeight="1">
      <c r="A11" s="18" t="s">
        <v>56</v>
      </c>
      <c r="B11" s="18" t="s">
        <v>35</v>
      </c>
      <c r="C11" s="18" t="s">
        <v>36</v>
      </c>
      <c r="D11" s="18" t="s">
        <v>37</v>
      </c>
      <c r="E11" s="18"/>
      <c r="F11" s="19">
        <v>103</v>
      </c>
      <c r="G11" s="28">
        <v>1</v>
      </c>
      <c r="H11" s="29" t="s">
        <v>58</v>
      </c>
      <c r="I11" s="20" t="s">
        <v>15</v>
      </c>
      <c r="J11" s="19" t="s">
        <v>16</v>
      </c>
      <c r="K11" s="21">
        <v>22060</v>
      </c>
      <c r="L11" s="22">
        <v>17738</v>
      </c>
      <c r="M11" s="22">
        <v>15671</v>
      </c>
      <c r="N11" s="22">
        <v>19212</v>
      </c>
      <c r="O11" s="22">
        <v>21414</v>
      </c>
      <c r="P11" s="22">
        <v>17980</v>
      </c>
      <c r="Q11" s="22">
        <v>20666</v>
      </c>
      <c r="R11" s="22">
        <v>19371</v>
      </c>
      <c r="S11" s="22">
        <v>21721</v>
      </c>
      <c r="T11" s="22">
        <v>20607</v>
      </c>
      <c r="U11" s="22">
        <v>21578</v>
      </c>
      <c r="V11" s="22">
        <v>22512</v>
      </c>
      <c r="W11" s="22">
        <v>24193</v>
      </c>
      <c r="X11" s="22">
        <v>23244</v>
      </c>
      <c r="Y11" s="22">
        <v>21362</v>
      </c>
      <c r="Z11" s="22">
        <v>19790</v>
      </c>
      <c r="AA11" s="22">
        <v>24302</v>
      </c>
      <c r="AB11" s="22">
        <v>24980</v>
      </c>
      <c r="AC11" s="22">
        <v>28088</v>
      </c>
    </row>
    <row r="12" spans="1:29" s="23" customFormat="1" ht="14.25" customHeight="1">
      <c r="A12" s="18" t="s">
        <v>56</v>
      </c>
      <c r="B12" s="18" t="s">
        <v>35</v>
      </c>
      <c r="C12" s="18" t="s">
        <v>36</v>
      </c>
      <c r="D12" s="18" t="s">
        <v>37</v>
      </c>
      <c r="E12" s="18"/>
      <c r="F12" s="19">
        <v>108</v>
      </c>
      <c r="G12" s="28">
        <v>1</v>
      </c>
      <c r="H12" s="29" t="s">
        <v>58</v>
      </c>
      <c r="I12" s="20" t="s">
        <v>17</v>
      </c>
      <c r="J12" s="19" t="s">
        <v>18</v>
      </c>
      <c r="K12" s="21">
        <v>13143</v>
      </c>
      <c r="L12" s="22">
        <v>7030</v>
      </c>
      <c r="M12" s="22">
        <v>6760</v>
      </c>
      <c r="N12" s="22">
        <v>11630</v>
      </c>
      <c r="O12" s="22">
        <v>8760</v>
      </c>
      <c r="P12" s="22">
        <v>10636</v>
      </c>
      <c r="Q12" s="22">
        <v>9906</v>
      </c>
      <c r="R12" s="22">
        <v>7532</v>
      </c>
      <c r="S12" s="22">
        <v>15844</v>
      </c>
      <c r="T12" s="22">
        <v>15546</v>
      </c>
      <c r="U12" s="22">
        <v>9363</v>
      </c>
      <c r="V12" s="22">
        <v>11691</v>
      </c>
      <c r="W12" s="22">
        <v>15507</v>
      </c>
      <c r="X12" s="22">
        <v>12038</v>
      </c>
      <c r="Y12" s="22">
        <v>15981</v>
      </c>
      <c r="Z12" s="22">
        <v>9838</v>
      </c>
      <c r="AA12" s="22">
        <v>13996</v>
      </c>
      <c r="AB12" s="22">
        <v>11633</v>
      </c>
      <c r="AC12" s="22">
        <v>24840</v>
      </c>
    </row>
    <row r="13" spans="1:29" s="23" customFormat="1" ht="14.25" customHeight="1">
      <c r="A13" s="18" t="s">
        <v>56</v>
      </c>
      <c r="B13" s="18" t="s">
        <v>35</v>
      </c>
      <c r="C13" s="18" t="s">
        <v>36</v>
      </c>
      <c r="D13" s="18" t="s">
        <v>37</v>
      </c>
      <c r="E13" s="18"/>
      <c r="F13" s="19">
        <v>118</v>
      </c>
      <c r="G13" s="28">
        <v>1</v>
      </c>
      <c r="H13" s="29" t="s">
        <v>58</v>
      </c>
      <c r="I13" s="20" t="s">
        <v>19</v>
      </c>
      <c r="J13" s="19" t="s">
        <v>20</v>
      </c>
      <c r="K13" s="21">
        <v>9068</v>
      </c>
      <c r="L13" s="22">
        <v>5956</v>
      </c>
      <c r="M13" s="22">
        <v>3006</v>
      </c>
      <c r="N13" s="22">
        <v>4876</v>
      </c>
      <c r="O13" s="22">
        <v>4341</v>
      </c>
      <c r="P13" s="22">
        <v>3770</v>
      </c>
      <c r="Q13" s="22">
        <v>4531</v>
      </c>
      <c r="R13" s="22">
        <v>6112</v>
      </c>
      <c r="S13" s="22">
        <v>5914</v>
      </c>
      <c r="T13" s="22">
        <v>6040</v>
      </c>
      <c r="U13" s="22">
        <v>5928</v>
      </c>
      <c r="V13" s="22">
        <v>7796</v>
      </c>
      <c r="W13" s="22">
        <v>6860</v>
      </c>
      <c r="X13" s="22">
        <v>8505</v>
      </c>
      <c r="Y13" s="22">
        <v>11171</v>
      </c>
      <c r="Z13" s="22">
        <v>13626</v>
      </c>
      <c r="AA13" s="22">
        <v>10411</v>
      </c>
      <c r="AB13" s="22">
        <v>15004</v>
      </c>
      <c r="AC13" s="22">
        <v>25705</v>
      </c>
    </row>
    <row r="14" spans="1:29" s="23" customFormat="1" ht="14.25" customHeight="1">
      <c r="A14" s="18" t="s">
        <v>56</v>
      </c>
      <c r="B14" s="18" t="s">
        <v>35</v>
      </c>
      <c r="C14" s="18" t="s">
        <v>36</v>
      </c>
      <c r="D14" s="18" t="s">
        <v>37</v>
      </c>
      <c r="E14" s="18"/>
      <c r="F14" s="19">
        <v>136</v>
      </c>
      <c r="G14" s="28">
        <v>1</v>
      </c>
      <c r="H14" s="29" t="s">
        <v>58</v>
      </c>
      <c r="I14" s="20" t="s">
        <v>21</v>
      </c>
      <c r="J14" s="19" t="s">
        <v>22</v>
      </c>
      <c r="K14" s="21">
        <v>13177</v>
      </c>
      <c r="L14" s="22">
        <v>6406</v>
      </c>
      <c r="M14" s="22">
        <v>13271</v>
      </c>
      <c r="N14" s="22">
        <v>10393</v>
      </c>
      <c r="O14" s="22">
        <v>10342</v>
      </c>
      <c r="P14" s="22">
        <v>7432</v>
      </c>
      <c r="Q14" s="22">
        <v>9294</v>
      </c>
      <c r="R14" s="22">
        <v>8661</v>
      </c>
      <c r="S14" s="22">
        <v>11978</v>
      </c>
      <c r="T14" s="22">
        <v>10753</v>
      </c>
      <c r="U14" s="22">
        <v>9720</v>
      </c>
      <c r="V14" s="22">
        <v>13630</v>
      </c>
      <c r="W14" s="22">
        <v>12103</v>
      </c>
      <c r="X14" s="22">
        <v>13436</v>
      </c>
      <c r="Y14" s="22">
        <v>13116</v>
      </c>
      <c r="Z14" s="22">
        <v>18732</v>
      </c>
      <c r="AA14" s="22">
        <v>15693</v>
      </c>
      <c r="AB14" s="22">
        <v>19479</v>
      </c>
      <c r="AC14" s="22">
        <v>19920</v>
      </c>
    </row>
    <row r="15" spans="1:29" s="23" customFormat="1" ht="14.25" customHeight="1">
      <c r="A15" s="18" t="s">
        <v>56</v>
      </c>
      <c r="B15" s="18" t="s">
        <v>35</v>
      </c>
      <c r="C15" s="18" t="s">
        <v>36</v>
      </c>
      <c r="D15" s="18" t="s">
        <v>37</v>
      </c>
      <c r="E15" s="18"/>
      <c r="F15" s="19">
        <v>142</v>
      </c>
      <c r="G15" s="28">
        <v>1</v>
      </c>
      <c r="H15" s="29" t="s">
        <v>58</v>
      </c>
      <c r="I15" s="20" t="s">
        <v>23</v>
      </c>
      <c r="J15" s="19" t="s">
        <v>24</v>
      </c>
      <c r="K15" s="21">
        <v>6649</v>
      </c>
      <c r="L15" s="22">
        <v>5688</v>
      </c>
      <c r="M15" s="22">
        <v>907</v>
      </c>
      <c r="N15" s="22">
        <v>4058</v>
      </c>
      <c r="O15" s="22">
        <v>1316</v>
      </c>
      <c r="P15" s="22">
        <v>2129</v>
      </c>
      <c r="Q15" s="22">
        <v>3837</v>
      </c>
      <c r="R15" s="22">
        <v>3139</v>
      </c>
      <c r="S15" s="22">
        <v>3131</v>
      </c>
      <c r="T15" s="22">
        <v>3946</v>
      </c>
      <c r="U15" s="22">
        <v>8334</v>
      </c>
      <c r="V15" s="22">
        <v>3502</v>
      </c>
      <c r="W15" s="22">
        <v>5257</v>
      </c>
      <c r="X15" s="22">
        <v>5248</v>
      </c>
      <c r="Y15" s="22">
        <v>8844</v>
      </c>
      <c r="Z15" s="22">
        <v>6444</v>
      </c>
      <c r="AA15" s="22">
        <v>9058</v>
      </c>
      <c r="AB15" s="22">
        <v>14254</v>
      </c>
      <c r="AC15" s="22">
        <v>19825</v>
      </c>
    </row>
    <row r="16" spans="1:29" s="23" customFormat="1" ht="14.25" customHeight="1">
      <c r="A16" s="18" t="s">
        <v>56</v>
      </c>
      <c r="B16" s="18" t="s">
        <v>35</v>
      </c>
      <c r="C16" s="18" t="s">
        <v>36</v>
      </c>
      <c r="D16" s="18" t="s">
        <v>37</v>
      </c>
      <c r="E16" s="18"/>
      <c r="F16" s="19">
        <v>143</v>
      </c>
      <c r="G16" s="28">
        <v>5</v>
      </c>
      <c r="H16" s="29" t="s">
        <v>60</v>
      </c>
      <c r="I16" s="20" t="s">
        <v>25</v>
      </c>
      <c r="J16" s="19" t="s">
        <v>26</v>
      </c>
      <c r="K16" s="21">
        <v>29643</v>
      </c>
      <c r="L16" s="22">
        <v>5421</v>
      </c>
      <c r="M16" s="22">
        <v>9618</v>
      </c>
      <c r="N16" s="22">
        <v>12136</v>
      </c>
      <c r="O16" s="22">
        <v>18634</v>
      </c>
      <c r="P16" s="22">
        <v>15546</v>
      </c>
      <c r="Q16" s="22">
        <v>15878</v>
      </c>
      <c r="R16" s="22">
        <v>16061</v>
      </c>
      <c r="S16" s="22">
        <v>17600</v>
      </c>
      <c r="T16" s="22">
        <v>30479</v>
      </c>
      <c r="U16" s="22">
        <v>17282</v>
      </c>
      <c r="V16" s="22">
        <v>19608</v>
      </c>
      <c r="W16" s="22">
        <v>30714</v>
      </c>
      <c r="X16" s="22">
        <v>22624</v>
      </c>
      <c r="Y16" s="22">
        <v>33186</v>
      </c>
      <c r="Z16" s="22">
        <v>32843</v>
      </c>
      <c r="AA16" s="22">
        <v>62710</v>
      </c>
      <c r="AB16" s="22">
        <v>20326</v>
      </c>
      <c r="AC16" s="22">
        <v>63152</v>
      </c>
    </row>
    <row r="17" spans="1:29" s="23" customFormat="1" ht="14.25" customHeight="1">
      <c r="A17" s="18" t="s">
        <v>56</v>
      </c>
      <c r="B17" s="18" t="s">
        <v>35</v>
      </c>
      <c r="C17" s="18" t="s">
        <v>36</v>
      </c>
      <c r="D17" s="18" t="s">
        <v>37</v>
      </c>
      <c r="E17" s="18"/>
      <c r="F17" s="19">
        <v>147</v>
      </c>
      <c r="G17" s="28">
        <v>1</v>
      </c>
      <c r="H17" s="29" t="s">
        <v>58</v>
      </c>
      <c r="I17" s="20" t="s">
        <v>27</v>
      </c>
      <c r="J17" s="19" t="s">
        <v>28</v>
      </c>
      <c r="K17" s="21">
        <v>13724</v>
      </c>
      <c r="L17" s="22">
        <v>10992</v>
      </c>
      <c r="M17" s="22">
        <v>10168</v>
      </c>
      <c r="N17" s="22">
        <v>11268</v>
      </c>
      <c r="O17" s="22">
        <v>13256</v>
      </c>
      <c r="P17" s="22">
        <v>10405</v>
      </c>
      <c r="Q17" s="22">
        <v>11159</v>
      </c>
      <c r="R17" s="22">
        <v>12352</v>
      </c>
      <c r="S17" s="22">
        <v>12548</v>
      </c>
      <c r="T17" s="22">
        <v>11550</v>
      </c>
      <c r="U17" s="22">
        <v>12896</v>
      </c>
      <c r="V17" s="22">
        <v>13248</v>
      </c>
      <c r="W17" s="22">
        <v>14492</v>
      </c>
      <c r="X17" s="22">
        <v>13923</v>
      </c>
      <c r="Y17" s="22">
        <v>15754</v>
      </c>
      <c r="Z17" s="22">
        <v>13839</v>
      </c>
      <c r="AA17" s="22">
        <v>17158</v>
      </c>
      <c r="AB17" s="22">
        <v>12915</v>
      </c>
      <c r="AC17" s="22">
        <v>16224</v>
      </c>
    </row>
    <row r="18" spans="1:29" s="23" customFormat="1" ht="14.25" customHeight="1">
      <c r="A18" s="18" t="s">
        <v>56</v>
      </c>
      <c r="B18" s="18" t="s">
        <v>35</v>
      </c>
      <c r="C18" s="18" t="s">
        <v>36</v>
      </c>
      <c r="D18" s="18" t="s">
        <v>37</v>
      </c>
      <c r="E18" s="18"/>
      <c r="F18" s="19">
        <v>148</v>
      </c>
      <c r="G18" s="28">
        <v>3</v>
      </c>
      <c r="H18" s="29" t="s">
        <v>61</v>
      </c>
      <c r="I18" s="20" t="s">
        <v>29</v>
      </c>
      <c r="J18" s="19" t="s">
        <v>30</v>
      </c>
      <c r="K18" s="21">
        <v>23152</v>
      </c>
      <c r="L18" s="22">
        <v>953</v>
      </c>
      <c r="M18" s="22">
        <v>4019</v>
      </c>
      <c r="N18" s="22">
        <v>9698</v>
      </c>
      <c r="O18" s="22">
        <v>3026</v>
      </c>
      <c r="P18" s="22">
        <v>1617</v>
      </c>
      <c r="Q18" s="22">
        <v>11011</v>
      </c>
      <c r="R18" s="22">
        <v>9832</v>
      </c>
      <c r="S18" s="22">
        <v>6927</v>
      </c>
      <c r="T18" s="22">
        <v>10978</v>
      </c>
      <c r="U18" s="22">
        <v>36758</v>
      </c>
      <c r="V18" s="22">
        <v>20805</v>
      </c>
      <c r="W18" s="22">
        <v>23251</v>
      </c>
      <c r="X18" s="22">
        <v>28662</v>
      </c>
      <c r="Y18" s="22">
        <v>18553</v>
      </c>
      <c r="Z18" s="22">
        <v>28244</v>
      </c>
      <c r="AA18" s="22">
        <v>35949</v>
      </c>
      <c r="AB18" s="22">
        <v>39919</v>
      </c>
      <c r="AC18" s="22">
        <v>64918</v>
      </c>
    </row>
    <row r="19" spans="1:29" s="23" customFormat="1" ht="14.25" customHeight="1">
      <c r="A19" s="18" t="s">
        <v>56</v>
      </c>
      <c r="B19" s="18" t="s">
        <v>35</v>
      </c>
      <c r="C19" s="18" t="s">
        <v>36</v>
      </c>
      <c r="D19" s="18" t="s">
        <v>37</v>
      </c>
      <c r="E19" s="18"/>
      <c r="F19" s="19">
        <v>152</v>
      </c>
      <c r="G19" s="28">
        <v>1</v>
      </c>
      <c r="H19" s="29" t="s">
        <v>58</v>
      </c>
      <c r="I19" s="20" t="s">
        <v>31</v>
      </c>
      <c r="J19" s="19" t="s">
        <v>32</v>
      </c>
      <c r="K19" s="21">
        <v>28129</v>
      </c>
      <c r="L19" s="22">
        <v>10347</v>
      </c>
      <c r="M19" s="22">
        <v>10326</v>
      </c>
      <c r="N19" s="22">
        <v>13504</v>
      </c>
      <c r="O19" s="22">
        <v>13939</v>
      </c>
      <c r="P19" s="22">
        <v>14268</v>
      </c>
      <c r="Q19" s="22">
        <v>19382</v>
      </c>
      <c r="R19" s="22">
        <v>16944</v>
      </c>
      <c r="S19" s="22">
        <v>18256</v>
      </c>
      <c r="T19" s="22">
        <v>25276</v>
      </c>
      <c r="U19" s="22">
        <v>22737</v>
      </c>
      <c r="V19" s="22">
        <v>24739</v>
      </c>
      <c r="W19" s="22">
        <v>23871</v>
      </c>
      <c r="X19" s="22">
        <v>23664</v>
      </c>
      <c r="Y19" s="22">
        <v>33935</v>
      </c>
      <c r="Z19" s="22">
        <v>27441</v>
      </c>
      <c r="AA19" s="22">
        <v>43818</v>
      </c>
      <c r="AB19" s="22">
        <v>45647</v>
      </c>
      <c r="AC19" s="22">
        <v>58450</v>
      </c>
    </row>
    <row r="20" spans="1:29" s="23" customFormat="1" ht="14.25" customHeight="1">
      <c r="A20" s="18" t="s">
        <v>56</v>
      </c>
      <c r="B20" s="18" t="s">
        <v>35</v>
      </c>
      <c r="C20" s="18" t="s">
        <v>36</v>
      </c>
      <c r="D20" s="18" t="s">
        <v>37</v>
      </c>
      <c r="E20" s="18"/>
      <c r="F20" s="19">
        <v>161</v>
      </c>
      <c r="G20" s="28">
        <v>1</v>
      </c>
      <c r="H20" s="29" t="s">
        <v>58</v>
      </c>
      <c r="I20" s="20" t="s">
        <v>33</v>
      </c>
      <c r="J20" s="19" t="s">
        <v>63</v>
      </c>
      <c r="K20" s="21">
        <v>57896</v>
      </c>
      <c r="L20" s="22">
        <v>38356</v>
      </c>
      <c r="M20" s="22">
        <v>14756</v>
      </c>
      <c r="N20" s="22">
        <v>36248</v>
      </c>
      <c r="O20" s="22">
        <v>32794</v>
      </c>
      <c r="P20" s="22">
        <v>27725</v>
      </c>
      <c r="Q20" s="22">
        <v>26898</v>
      </c>
      <c r="R20" s="22">
        <v>34157</v>
      </c>
      <c r="S20" s="22">
        <v>39461</v>
      </c>
      <c r="T20" s="22">
        <v>39941</v>
      </c>
      <c r="U20" s="22">
        <v>46436</v>
      </c>
      <c r="V20" s="22">
        <v>59268</v>
      </c>
      <c r="W20" s="22">
        <v>47483</v>
      </c>
      <c r="X20" s="22">
        <v>53853</v>
      </c>
      <c r="Y20" s="22">
        <v>64683</v>
      </c>
      <c r="Z20" s="22">
        <v>59704</v>
      </c>
      <c r="AA20" s="22">
        <v>75374</v>
      </c>
      <c r="AB20" s="22">
        <v>125320</v>
      </c>
      <c r="AC20" s="22">
        <v>138518</v>
      </c>
    </row>
    <row r="21" spans="1:29" s="23" customFormat="1" ht="14.25" customHeight="1">
      <c r="A21" s="18" t="s">
        <v>56</v>
      </c>
      <c r="B21" s="18" t="s">
        <v>35</v>
      </c>
      <c r="C21" s="18" t="s">
        <v>36</v>
      </c>
      <c r="D21" s="18" t="s">
        <v>37</v>
      </c>
      <c r="E21" s="18"/>
      <c r="F21" s="19">
        <v>197</v>
      </c>
      <c r="G21" s="28">
        <v>4</v>
      </c>
      <c r="H21" s="29" t="s">
        <v>62</v>
      </c>
      <c r="I21" s="25" t="s">
        <v>10</v>
      </c>
      <c r="J21" s="19" t="s">
        <v>57</v>
      </c>
      <c r="K21" s="21">
        <v>20100</v>
      </c>
      <c r="L21" s="22">
        <v>2476</v>
      </c>
      <c r="M21" s="22">
        <v>5882</v>
      </c>
      <c r="N21" s="22">
        <v>6731</v>
      </c>
      <c r="O21" s="22">
        <v>9442</v>
      </c>
      <c r="P21" s="22">
        <v>8903</v>
      </c>
      <c r="Q21" s="22">
        <v>8226</v>
      </c>
      <c r="R21" s="22">
        <v>17091</v>
      </c>
      <c r="S21" s="22">
        <v>10711</v>
      </c>
      <c r="T21" s="22">
        <v>16116</v>
      </c>
      <c r="U21" s="22">
        <v>14929</v>
      </c>
      <c r="V21" s="22">
        <v>18634</v>
      </c>
      <c r="W21" s="22">
        <v>17859</v>
      </c>
      <c r="X21" s="22">
        <v>18032</v>
      </c>
      <c r="Y21" s="22">
        <v>26443</v>
      </c>
      <c r="Z21" s="22">
        <v>21563</v>
      </c>
      <c r="AA21" s="22">
        <v>30700</v>
      </c>
      <c r="AB21" s="22">
        <v>35180</v>
      </c>
      <c r="AC21" s="22">
        <v>41550</v>
      </c>
    </row>
    <row r="22" spans="1:29" ht="14.25" customHeight="1">
      <c r="F22" s="7"/>
      <c r="J22" s="6" t="s">
        <v>65</v>
      </c>
      <c r="K22" s="31">
        <f>SUM(K9:K21)</f>
        <v>334090</v>
      </c>
    </row>
    <row r="23" spans="1:29" ht="14.25" customHeight="1">
      <c r="J23" s="6" t="s">
        <v>66</v>
      </c>
      <c r="K23" s="31">
        <f>K22*12</f>
        <v>4009080</v>
      </c>
    </row>
    <row r="25" spans="1:29" ht="14.25" customHeight="1">
      <c r="I25" s="32">
        <v>1</v>
      </c>
      <c r="J25" s="32" t="s">
        <v>58</v>
      </c>
      <c r="K25" s="33">
        <f>SUMIF($G$9:$G$21,$I25,K$9:K$21)*12/10000</f>
        <v>292.53960000000001</v>
      </c>
      <c r="L25" s="33">
        <f>SUMIF($G$9:$G$21,$I25,L$9:L$21)*12/10000</f>
        <v>186.82079999999999</v>
      </c>
      <c r="M25" s="33">
        <f t="shared" ref="M25:AB29" si="0">SUMIF($G$9:$G$21,$I25,M$9:M$21)*12/10000</f>
        <v>155.4588</v>
      </c>
      <c r="N25" s="33">
        <f t="shared" si="0"/>
        <v>202.8168</v>
      </c>
      <c r="O25" s="33">
        <f t="shared" si="0"/>
        <v>199.39680000000001</v>
      </c>
      <c r="P25" s="33">
        <f t="shared" si="0"/>
        <v>186.67920000000001</v>
      </c>
      <c r="Q25" s="33">
        <f t="shared" si="0"/>
        <v>205.72200000000001</v>
      </c>
      <c r="R25" s="33">
        <f t="shared" si="0"/>
        <v>210.09719999999999</v>
      </c>
      <c r="S25" s="33">
        <f t="shared" si="0"/>
        <v>237.58799999999999</v>
      </c>
      <c r="T25" s="33">
        <f t="shared" si="0"/>
        <v>248.47319999999999</v>
      </c>
      <c r="U25" s="33">
        <f t="shared" si="0"/>
        <v>248.94239999999999</v>
      </c>
      <c r="V25" s="33">
        <f t="shared" si="0"/>
        <v>276.80520000000001</v>
      </c>
      <c r="W25" s="33">
        <f t="shared" si="0"/>
        <v>273.67439999999999</v>
      </c>
      <c r="X25" s="33">
        <f t="shared" si="0"/>
        <v>286.30919999999998</v>
      </c>
      <c r="Y25" s="33">
        <f t="shared" si="0"/>
        <v>328.24680000000001</v>
      </c>
      <c r="Z25" s="33">
        <f t="shared" si="0"/>
        <v>306.12479999999999</v>
      </c>
      <c r="AA25" s="33">
        <f t="shared" si="0"/>
        <v>364.9776</v>
      </c>
      <c r="AB25" s="33">
        <f t="shared" si="0"/>
        <v>440.96640000000002</v>
      </c>
      <c r="AC25" s="33">
        <f t="shared" ref="AB25:AC29" si="1">SUMIF($G$9:$G$21,$I25,AC$9:AC$21)*12/10000</f>
        <v>537.83280000000002</v>
      </c>
    </row>
    <row r="26" spans="1:29" ht="14.25" customHeight="1">
      <c r="I26" s="32">
        <v>2</v>
      </c>
      <c r="J26" s="32" t="s">
        <v>59</v>
      </c>
      <c r="K26" s="33">
        <f t="shared" ref="K26:L29" si="2">SUMIF($G$9:$G$21,$I26,K$9:K$21)*12/10000</f>
        <v>20.894400000000001</v>
      </c>
      <c r="L26" s="33">
        <f>SUMIF($G$9:$G$21,$I26,L$9:L$21)*12/10000</f>
        <v>24.093599999999999</v>
      </c>
      <c r="M26" s="33">
        <f t="shared" si="0"/>
        <v>49.465200000000003</v>
      </c>
      <c r="N26" s="33">
        <f t="shared" si="0"/>
        <v>26.006399999999999</v>
      </c>
      <c r="O26" s="33">
        <f t="shared" si="0"/>
        <v>38.777999999999999</v>
      </c>
      <c r="P26" s="33">
        <f t="shared" si="0"/>
        <v>20.011199999999999</v>
      </c>
      <c r="Q26" s="33">
        <f t="shared" si="0"/>
        <v>12.754799999999999</v>
      </c>
      <c r="R26" s="33">
        <f t="shared" si="0"/>
        <v>17.2272</v>
      </c>
      <c r="S26" s="33">
        <f t="shared" si="0"/>
        <v>18.8292</v>
      </c>
      <c r="T26" s="33">
        <f t="shared" si="0"/>
        <v>13.536</v>
      </c>
      <c r="U26" s="33">
        <f t="shared" si="0"/>
        <v>22.687200000000001</v>
      </c>
      <c r="V26" s="33">
        <f t="shared" si="0"/>
        <v>15.4872</v>
      </c>
      <c r="W26" s="33">
        <f t="shared" si="0"/>
        <v>29.0928</v>
      </c>
      <c r="X26" s="33">
        <f t="shared" si="0"/>
        <v>14.654400000000001</v>
      </c>
      <c r="Y26" s="33">
        <f t="shared" si="0"/>
        <v>21.740400000000001</v>
      </c>
      <c r="Z26" s="33">
        <f t="shared" si="0"/>
        <v>23.0352</v>
      </c>
      <c r="AA26" s="33">
        <f t="shared" si="0"/>
        <v>18.809999999999999</v>
      </c>
      <c r="AB26" s="33">
        <f t="shared" si="1"/>
        <v>25.636800000000001</v>
      </c>
      <c r="AC26" s="33">
        <f t="shared" si="1"/>
        <v>24.200399999999998</v>
      </c>
    </row>
    <row r="27" spans="1:29" ht="14.25" customHeight="1">
      <c r="I27" s="32">
        <v>3</v>
      </c>
      <c r="J27" s="32" t="s">
        <v>61</v>
      </c>
      <c r="K27" s="33">
        <f t="shared" si="2"/>
        <v>27.782399999999999</v>
      </c>
      <c r="L27" s="33">
        <f>SUMIF($G$9:$G$21,$I27,L$9:L$21)*12/10000</f>
        <v>1.1435999999999999</v>
      </c>
      <c r="M27" s="33">
        <f t="shared" si="0"/>
        <v>4.8228</v>
      </c>
      <c r="N27" s="33">
        <f t="shared" si="0"/>
        <v>11.637600000000001</v>
      </c>
      <c r="O27" s="33">
        <f t="shared" si="0"/>
        <v>3.6312000000000002</v>
      </c>
      <c r="P27" s="33">
        <f t="shared" si="0"/>
        <v>1.9403999999999999</v>
      </c>
      <c r="Q27" s="33">
        <f t="shared" si="0"/>
        <v>13.213200000000001</v>
      </c>
      <c r="R27" s="33">
        <f t="shared" si="0"/>
        <v>11.798400000000001</v>
      </c>
      <c r="S27" s="33">
        <f t="shared" si="0"/>
        <v>8.3124000000000002</v>
      </c>
      <c r="T27" s="33">
        <f t="shared" si="0"/>
        <v>13.1736</v>
      </c>
      <c r="U27" s="33">
        <f t="shared" si="0"/>
        <v>44.1096</v>
      </c>
      <c r="V27" s="33">
        <f t="shared" si="0"/>
        <v>24.966000000000001</v>
      </c>
      <c r="W27" s="33">
        <f t="shared" si="0"/>
        <v>27.901199999999999</v>
      </c>
      <c r="X27" s="33">
        <f t="shared" si="0"/>
        <v>34.394399999999997</v>
      </c>
      <c r="Y27" s="33">
        <f t="shared" si="0"/>
        <v>22.2636</v>
      </c>
      <c r="Z27" s="33">
        <f t="shared" si="0"/>
        <v>33.892800000000001</v>
      </c>
      <c r="AA27" s="33">
        <f t="shared" si="0"/>
        <v>43.138800000000003</v>
      </c>
      <c r="AB27" s="33">
        <f t="shared" si="1"/>
        <v>47.902799999999999</v>
      </c>
      <c r="AC27" s="33">
        <f t="shared" si="1"/>
        <v>77.901600000000002</v>
      </c>
    </row>
    <row r="28" spans="1:29" ht="14.25" customHeight="1">
      <c r="I28" s="32">
        <v>4</v>
      </c>
      <c r="J28" s="32" t="s">
        <v>62</v>
      </c>
      <c r="K28" s="33">
        <f t="shared" si="2"/>
        <v>24.12</v>
      </c>
      <c r="L28" s="33">
        <f>SUMIF($G$9:$G$21,$I28,L$9:L$21)*12/10000</f>
        <v>2.9712000000000001</v>
      </c>
      <c r="M28" s="33">
        <f t="shared" si="0"/>
        <v>7.0583999999999998</v>
      </c>
      <c r="N28" s="33">
        <f t="shared" si="0"/>
        <v>8.0771999999999995</v>
      </c>
      <c r="O28" s="33">
        <f t="shared" si="0"/>
        <v>11.330399999999999</v>
      </c>
      <c r="P28" s="33">
        <f t="shared" si="0"/>
        <v>10.6836</v>
      </c>
      <c r="Q28" s="33">
        <f t="shared" si="0"/>
        <v>9.8712</v>
      </c>
      <c r="R28" s="33">
        <f t="shared" si="0"/>
        <v>20.5092</v>
      </c>
      <c r="S28" s="33">
        <f t="shared" si="0"/>
        <v>12.853199999999999</v>
      </c>
      <c r="T28" s="33">
        <f t="shared" si="0"/>
        <v>19.339200000000002</v>
      </c>
      <c r="U28" s="33">
        <f t="shared" si="0"/>
        <v>17.9148</v>
      </c>
      <c r="V28" s="33">
        <f t="shared" si="0"/>
        <v>22.360800000000001</v>
      </c>
      <c r="W28" s="33">
        <f t="shared" si="0"/>
        <v>21.430800000000001</v>
      </c>
      <c r="X28" s="33">
        <f t="shared" si="0"/>
        <v>21.638400000000001</v>
      </c>
      <c r="Y28" s="33">
        <f t="shared" si="0"/>
        <v>31.7316</v>
      </c>
      <c r="Z28" s="33">
        <f t="shared" si="0"/>
        <v>25.875599999999999</v>
      </c>
      <c r="AA28" s="33">
        <f t="shared" si="0"/>
        <v>36.840000000000003</v>
      </c>
      <c r="AB28" s="33">
        <f t="shared" si="1"/>
        <v>42.216000000000001</v>
      </c>
      <c r="AC28" s="33">
        <f t="shared" si="1"/>
        <v>49.86</v>
      </c>
    </row>
    <row r="29" spans="1:29" ht="14.25" customHeight="1">
      <c r="I29" s="32">
        <v>5</v>
      </c>
      <c r="J29" s="32" t="s">
        <v>60</v>
      </c>
      <c r="K29" s="33">
        <f t="shared" si="2"/>
        <v>35.571599999999997</v>
      </c>
      <c r="L29" s="33">
        <f>SUMIF($G$9:$G$21,$I29,L$9:L$21)*12/10000</f>
        <v>6.5052000000000003</v>
      </c>
      <c r="M29" s="33">
        <f t="shared" si="0"/>
        <v>11.541600000000001</v>
      </c>
      <c r="N29" s="33">
        <f t="shared" si="0"/>
        <v>14.5632</v>
      </c>
      <c r="O29" s="33">
        <f t="shared" si="0"/>
        <v>22.360800000000001</v>
      </c>
      <c r="P29" s="33">
        <f t="shared" si="0"/>
        <v>18.655200000000001</v>
      </c>
      <c r="Q29" s="33">
        <f t="shared" si="0"/>
        <v>19.053599999999999</v>
      </c>
      <c r="R29" s="33">
        <f t="shared" si="0"/>
        <v>19.273199999999999</v>
      </c>
      <c r="S29" s="33">
        <f t="shared" si="0"/>
        <v>21.12</v>
      </c>
      <c r="T29" s="33">
        <f t="shared" si="0"/>
        <v>36.574800000000003</v>
      </c>
      <c r="U29" s="33">
        <f t="shared" si="0"/>
        <v>20.738399999999999</v>
      </c>
      <c r="V29" s="33">
        <f t="shared" si="0"/>
        <v>23.529599999999999</v>
      </c>
      <c r="W29" s="33">
        <f t="shared" si="0"/>
        <v>36.8568</v>
      </c>
      <c r="X29" s="33">
        <f t="shared" si="0"/>
        <v>27.148800000000001</v>
      </c>
      <c r="Y29" s="33">
        <f t="shared" si="0"/>
        <v>39.8232</v>
      </c>
      <c r="Z29" s="33">
        <f t="shared" si="0"/>
        <v>39.4116</v>
      </c>
      <c r="AA29" s="33">
        <f t="shared" si="0"/>
        <v>75.251999999999995</v>
      </c>
      <c r="AB29" s="33">
        <f t="shared" si="1"/>
        <v>24.391200000000001</v>
      </c>
      <c r="AC29" s="33">
        <f t="shared" si="1"/>
        <v>75.782399999999996</v>
      </c>
    </row>
    <row r="30" spans="1:29" ht="14.25" customHeight="1">
      <c r="K30" s="30">
        <f>SUM(K25:K29)</f>
        <v>400.90800000000002</v>
      </c>
      <c r="L30" s="30">
        <f>SUM(L25:L29)</f>
        <v>221.53440000000001</v>
      </c>
      <c r="M30" s="30">
        <f t="shared" ref="M30:S30" si="3">SUM(M25:M29)</f>
        <v>228.3468</v>
      </c>
      <c r="N30" s="30">
        <f t="shared" si="3"/>
        <v>263.10120000000001</v>
      </c>
      <c r="O30" s="30">
        <f t="shared" si="3"/>
        <v>275.49720000000002</v>
      </c>
      <c r="P30" s="30">
        <f t="shared" si="3"/>
        <v>237.96960000000004</v>
      </c>
      <c r="Q30" s="30">
        <f t="shared" si="3"/>
        <v>260.6148</v>
      </c>
      <c r="R30" s="30">
        <f t="shared" si="3"/>
        <v>278.90519999999998</v>
      </c>
      <c r="S30" s="30">
        <f t="shared" si="3"/>
        <v>298.70280000000002</v>
      </c>
      <c r="T30" s="30">
        <f t="shared" ref="T30" si="4">SUM(T25:T29)</f>
        <v>331.09679999999997</v>
      </c>
      <c r="U30" s="30">
        <f t="shared" ref="U30" si="5">SUM(U25:U29)</f>
        <v>354.39240000000001</v>
      </c>
      <c r="V30" s="30">
        <f t="shared" ref="V30" si="6">SUM(V25:V29)</f>
        <v>363.14879999999999</v>
      </c>
      <c r="W30" s="30">
        <f t="shared" ref="W30" si="7">SUM(W25:W29)</f>
        <v>388.95600000000002</v>
      </c>
      <c r="X30" s="30">
        <f t="shared" ref="X30" si="8">SUM(X25:X29)</f>
        <v>384.14519999999999</v>
      </c>
      <c r="Y30" s="30">
        <f t="shared" ref="Y30" si="9">SUM(Y25:Y29)</f>
        <v>443.80560000000003</v>
      </c>
      <c r="Z30" s="30">
        <f t="shared" ref="Z30" si="10">SUM(Z25:Z29)</f>
        <v>428.34000000000003</v>
      </c>
      <c r="AA30" s="30">
        <f t="shared" ref="AA30" si="11">SUM(AA25:AA29)</f>
        <v>539.01839999999993</v>
      </c>
      <c r="AB30" s="30">
        <f t="shared" ref="AB30" si="12">SUM(AB25:AB29)</f>
        <v>581.11320000000001</v>
      </c>
      <c r="AC30" s="30">
        <f t="shared" ref="AC30" si="13">SUM(AC25:AC29)</f>
        <v>765.57719999999995</v>
      </c>
    </row>
  </sheetData>
  <sheetProtection algorithmName="SHA-512" hashValue="WM2zs5KHsS07/8U7doGXzLwx326m+SBfJbnc37a4LypOLPsf7RkdFLflwA+NVvp39FZYXIJ9UWVj7Z9fZi7M4g==" saltValue="ng3zz57/KcXDhN3MGykJ2g==" spinCount="100000" sheet="1" objects="1" scenarios="1"/>
  <mergeCells count="1">
    <mergeCell ref="G7:H7"/>
  </mergeCells>
  <phoneticPr fontId="1"/>
  <pageMargins left="0.59055118110236227" right="0" top="0.59055118110236227" bottom="0" header="0.39370078740157483" footer="0.39370078740157483"/>
  <pageSetup paperSize="9" scale="63" orientation="portrait" verticalDpi="400" r:id="rId1"/>
  <headerFooter alignWithMargins="0">
    <oddHeader>&amp;C&amp;"ＭＳ 明朝,標準"&amp;18第２－３表  年間収入階級別１世帯当たり１か月間の収入と支出</oddHeader>
  </headerFooter>
  <rowBreaks count="2" manualBreakCount="2">
    <brk id="12" max="16383" man="1"/>
    <brk id="22" max="16383" man="1"/>
  </rowBreaks>
  <colBreaks count="3" manualBreakCount="3">
    <brk id="18" max="1048575" man="1"/>
    <brk id="26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生活費チェックツール</vt:lpstr>
      <vt:lpstr>勤労</vt:lpstr>
      <vt:lpstr>勤労!Print_Area</vt:lpstr>
      <vt:lpstr>勤労!Print_Titles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SS186-088</cp:lastModifiedBy>
  <cp:lastPrinted>2000-12-12T07:21:14Z</cp:lastPrinted>
  <dcterms:created xsi:type="dcterms:W3CDTF">1999-10-06T05:58:50Z</dcterms:created>
  <dcterms:modified xsi:type="dcterms:W3CDTF">2022-11-20T08:16:51Z</dcterms:modified>
</cp:coreProperties>
</file>